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hawhamburgde-my.sharepoint.com/personal/a_baumgart_haw-hamburg_de/Documents/Confluence Sources/JUMP/Matlab/rev 05/"/>
    </mc:Choice>
  </mc:AlternateContent>
  <xr:revisionPtr revIDLastSave="915" documentId="11_AD4DB114E441178AC67DF4E29E92D136683EDF10" xr6:coauthVersionLast="46" xr6:coauthVersionMax="46" xr10:uidLastSave="{7265933A-19DE-4D6B-ABBB-6A5272177AC5}"/>
  <bookViews>
    <workbookView xWindow="6690" yWindow="1470" windowWidth="21675" windowHeight="11040" activeTab="3" xr2:uid="{00000000-000D-0000-FFFF-FFFF00000000}"/>
  </bookViews>
  <sheets>
    <sheet name="constants" sheetId="1" r:id="rId1"/>
    <sheet name="road" sheetId="3" r:id="rId2"/>
    <sheet name="battery" sheetId="5" r:id="rId3"/>
    <sheet name="car-body" sheetId="4" r:id="rId4"/>
    <sheet name="driver-controls" sheetId="7" r:id="rId5"/>
    <sheet name="e-motor and drive-train" sheetId="8" r:id="rId6"/>
    <sheet name="numeric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8" l="1"/>
  <c r="C9" i="8"/>
  <c r="C8" i="8"/>
  <c r="C10" i="8"/>
  <c r="C5" i="4"/>
  <c r="C18" i="5"/>
  <c r="C17" i="5"/>
  <c r="C16" i="5"/>
  <c r="C15" i="5"/>
  <c r="C14" i="5"/>
</calcChain>
</file>

<file path=xl/sharedStrings.xml><?xml version="1.0" encoding="utf-8"?>
<sst xmlns="http://schemas.openxmlformats.org/spreadsheetml/2006/main" count="234" uniqueCount="146">
  <si>
    <t>name</t>
  </si>
  <si>
    <t>unit</t>
  </si>
  <si>
    <t>comment</t>
  </si>
  <si>
    <t>id</t>
  </si>
  <si>
    <t>value</t>
  </si>
  <si>
    <t>m</t>
  </si>
  <si>
    <t>kg</t>
  </si>
  <si>
    <t>g</t>
  </si>
  <si>
    <t>m/s^2</t>
  </si>
  <si>
    <t>gracity</t>
  </si>
  <si>
    <t>axis distance</t>
  </si>
  <si>
    <t>distance front axis center of mass</t>
  </si>
  <si>
    <t>distance street to center of mass for relaxed springs</t>
  </si>
  <si>
    <t>h[0]</t>
  </si>
  <si>
    <t>height</t>
  </si>
  <si>
    <t>s[0]</t>
  </si>
  <si>
    <t>distance</t>
  </si>
  <si>
    <t>h[1]</t>
  </si>
  <si>
    <t>s[1]</t>
  </si>
  <si>
    <t>m[1]</t>
  </si>
  <si>
    <t>a[1]</t>
  </si>
  <si>
    <t>a[0]</t>
  </si>
  <si>
    <t>a[3]</t>
  </si>
  <si>
    <t>mu</t>
  </si>
  <si>
    <t>mu0</t>
  </si>
  <si>
    <t>friction coefficient</t>
  </si>
  <si>
    <t>stick coefficient</t>
  </si>
  <si>
    <t>N/m</t>
  </si>
  <si>
    <t>h[2]</t>
  </si>
  <si>
    <t>s[2]</t>
  </si>
  <si>
    <t>h[3]</t>
  </si>
  <si>
    <t>s[3]</t>
  </si>
  <si>
    <t>h[4]</t>
  </si>
  <si>
    <t>s[4]</t>
  </si>
  <si>
    <t>eps[1]</t>
  </si>
  <si>
    <t>rounding radius</t>
  </si>
  <si>
    <t>eps[2]</t>
  </si>
  <si>
    <t>eps[3]</t>
  </si>
  <si>
    <t>k[1]</t>
  </si>
  <si>
    <t>k[2]</t>
  </si>
  <si>
    <t>spring stiffness front</t>
  </si>
  <si>
    <t>eps</t>
  </si>
  <si>
    <t>smoothening radius for spring characteristic</t>
  </si>
  <si>
    <t>R</t>
  </si>
  <si>
    <t>wheel radius</t>
  </si>
  <si>
    <t>v[ref]</t>
  </si>
  <si>
    <t>m/s</t>
  </si>
  <si>
    <t>reference velocity for damping at springs</t>
  </si>
  <si>
    <t>b[2]</t>
  </si>
  <si>
    <t>b[1]</t>
  </si>
  <si>
    <t>N/(m/s)</t>
  </si>
  <si>
    <t>spring damping front</t>
  </si>
  <si>
    <t>spring damping rear</t>
  </si>
  <si>
    <t>rad/s</t>
  </si>
  <si>
    <t>m[2]</t>
  </si>
  <si>
    <t>mass of body</t>
  </si>
  <si>
    <t>r[w]</t>
  </si>
  <si>
    <t>r[b]</t>
  </si>
  <si>
    <t>inertia-radius body for J = m[1]*r[i]^2</t>
  </si>
  <si>
    <t>k[T]</t>
  </si>
  <si>
    <t>Track-Stiffness</t>
  </si>
  <si>
    <t>L_eps</t>
  </si>
  <si>
    <t>small length</t>
  </si>
  <si>
    <t>inertia-radius wheel for J = m[1]*r[i]^2 - including motor and gear</t>
  </si>
  <si>
    <t>spring stiffness rear; if "0" is given, compute so that the static phi=0</t>
  </si>
  <si>
    <t>T[50]</t>
  </si>
  <si>
    <t>s</t>
  </si>
  <si>
    <t>time it takes to let the battery cool down by 50%</t>
  </si>
  <si>
    <t>m[B]</t>
  </si>
  <si>
    <t>battery mass</t>
  </si>
  <si>
    <t>polynomial coefficient for electrochemical potential</t>
  </si>
  <si>
    <t>c[pB]</t>
  </si>
  <si>
    <t>J/(kg*K)</t>
  </si>
  <si>
    <t>specific heat capacity</t>
  </si>
  <si>
    <t>R[1]</t>
  </si>
  <si>
    <t>Ω</t>
  </si>
  <si>
    <t>R[2]</t>
  </si>
  <si>
    <t>Q[B0]</t>
  </si>
  <si>
    <t>Ah</t>
  </si>
  <si>
    <t>T[0]</t>
  </si>
  <si>
    <t>°C</t>
  </si>
  <si>
    <t>ambient temperature</t>
  </si>
  <si>
    <t>capacity</t>
  </si>
  <si>
    <t>resistor 2</t>
  </si>
  <si>
    <t>resistor 1</t>
  </si>
  <si>
    <t>I[alpha]</t>
  </si>
  <si>
    <t>A</t>
  </si>
  <si>
    <t>correction value for current IB</t>
  </si>
  <si>
    <t>correction value for current TB</t>
  </si>
  <si>
    <t>T[beta]</t>
  </si>
  <si>
    <t>K[p]</t>
  </si>
  <si>
    <t>K[i]</t>
  </si>
  <si>
    <t>1/s</t>
  </si>
  <si>
    <t>1/s^2</t>
  </si>
  <si>
    <t>K[d]</t>
  </si>
  <si>
    <t>coefficient of differential contribution - not employed</t>
  </si>
  <si>
    <t>coefficient of integrator contribution</t>
  </si>
  <si>
    <t>coefficient of proportional contribution</t>
  </si>
  <si>
    <t>T[Bmax]</t>
  </si>
  <si>
    <t>max. tolerated battery temperature</t>
  </si>
  <si>
    <t>inductance</t>
  </si>
  <si>
    <t>L</t>
  </si>
  <si>
    <t>H</t>
  </si>
  <si>
    <t>k[e]</t>
  </si>
  <si>
    <t>n[G]</t>
  </si>
  <si>
    <t>gear transmission ratio</t>
  </si>
  <si>
    <t>N*m</t>
  </si>
  <si>
    <t>omega[NL]</t>
  </si>
  <si>
    <t>rotational speed of motor when torque is zero</t>
  </si>
  <si>
    <t>tEnd</t>
  </si>
  <si>
    <t>length of integration</t>
  </si>
  <si>
    <t>motor resistor (not used)</t>
  </si>
  <si>
    <t>electromotive force constant (not used)</t>
  </si>
  <si>
    <t>M[St]</t>
  </si>
  <si>
    <t>U[M]</t>
  </si>
  <si>
    <t>nominal battery power</t>
  </si>
  <si>
    <t>V</t>
  </si>
  <si>
    <t>mu_eps</t>
  </si>
  <si>
    <t>rounding radius for friction coefficient</t>
  </si>
  <si>
    <t>c[0]</t>
  </si>
  <si>
    <t>c[1]</t>
  </si>
  <si>
    <t>c[2]</t>
  </si>
  <si>
    <t>c[3]</t>
  </si>
  <si>
    <t>c[4]</t>
  </si>
  <si>
    <t>c[5]</t>
  </si>
  <si>
    <t>V[set]</t>
  </si>
  <si>
    <t>eps[4]</t>
  </si>
  <si>
    <t>s[5]</t>
  </si>
  <si>
    <t>h[5]</t>
  </si>
  <si>
    <t>I[St]</t>
  </si>
  <si>
    <t>stall current</t>
  </si>
  <si>
    <t>V*s</t>
  </si>
  <si>
    <t>N*m/A</t>
  </si>
  <si>
    <t>armature constant (not used)</t>
  </si>
  <si>
    <t>J</t>
  </si>
  <si>
    <t>mass moment of motor-rotor</t>
  </si>
  <si>
    <t>kg*m^2</t>
  </si>
  <si>
    <t>battery reference potential voltage</t>
  </si>
  <si>
    <t>U[0]</t>
  </si>
  <si>
    <t>v[T0]</t>
  </si>
  <si>
    <t>loss velocity for rolling contact</t>
  </si>
  <si>
    <t>target-speed (choose very high when you want "pedal to the metal")</t>
  </si>
  <si>
    <t>stall torque of brushed motor (0.04, 0.3)</t>
  </si>
  <si>
    <t>discharge-rating</t>
  </si>
  <si>
    <t>1C</t>
  </si>
  <si>
    <t>mass of wheel-set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</si>
</sst>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021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zoomScaleNormal="100" workbookViewId="0">
      <selection activeCell="E2" sqref="E2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7</v>
      </c>
      <c r="C2">
        <v>9.81</v>
      </c>
      <c r="D2" s="2" t="s">
        <v>8</v>
      </c>
      <c r="E2" t="s">
        <v>9</v>
      </c>
    </row>
    <row r="3" spans="1:5" x14ac:dyDescent="0.25">
      <c r="A3">
        <v>2</v>
      </c>
      <c r="B3" t="s">
        <v>61</v>
      </c>
      <c r="C3">
        <v>1E-3</v>
      </c>
      <c r="D3" s="2" t="s">
        <v>8</v>
      </c>
      <c r="E3" t="s">
        <v>62</v>
      </c>
    </row>
    <row r="4" spans="1:5" x14ac:dyDescent="0.25">
      <c r="D4" s="2"/>
    </row>
    <row r="5" spans="1:5" x14ac:dyDescent="0.25">
      <c r="D5" s="2"/>
    </row>
    <row r="6" spans="1:5" x14ac:dyDescent="0.25">
      <c r="D6" s="2"/>
    </row>
    <row r="7" spans="1:5" x14ac:dyDescent="0.25">
      <c r="D7" s="2"/>
    </row>
    <row r="8" spans="1:5" x14ac:dyDescent="0.25">
      <c r="D8" s="2"/>
    </row>
    <row r="9" spans="1:5" x14ac:dyDescent="0.25">
      <c r="D9" s="2"/>
    </row>
    <row r="10" spans="1:5" x14ac:dyDescent="0.25">
      <c r="D10" s="2"/>
    </row>
    <row r="11" spans="1:5" x14ac:dyDescent="0.25">
      <c r="D11" s="2"/>
    </row>
    <row r="14" spans="1:5" x14ac:dyDescent="0.25">
      <c r="D1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CD4F-2B5A-44BF-816E-E659CE378EEC}">
  <dimension ref="A1:E21"/>
  <sheetViews>
    <sheetView zoomScaleNormal="100" workbookViewId="0">
      <selection activeCell="C17" sqref="C17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15</v>
      </c>
      <c r="C2">
        <v>0</v>
      </c>
      <c r="D2" s="2" t="s">
        <v>5</v>
      </c>
      <c r="E2" t="s">
        <v>16</v>
      </c>
    </row>
    <row r="3" spans="1:5" x14ac:dyDescent="0.25">
      <c r="A3">
        <v>2</v>
      </c>
      <c r="B3" t="s">
        <v>13</v>
      </c>
      <c r="C3">
        <v>0</v>
      </c>
      <c r="D3" s="2" t="s">
        <v>5</v>
      </c>
      <c r="E3" t="s">
        <v>14</v>
      </c>
    </row>
    <row r="4" spans="1:5" x14ac:dyDescent="0.25">
      <c r="A4">
        <v>3</v>
      </c>
      <c r="B4" t="s">
        <v>18</v>
      </c>
      <c r="C4">
        <v>1</v>
      </c>
      <c r="D4" s="2" t="s">
        <v>5</v>
      </c>
      <c r="E4" t="s">
        <v>16</v>
      </c>
    </row>
    <row r="5" spans="1:5" x14ac:dyDescent="0.25">
      <c r="A5">
        <v>4</v>
      </c>
      <c r="B5" t="s">
        <v>17</v>
      </c>
      <c r="C5">
        <v>0</v>
      </c>
      <c r="D5" s="2" t="s">
        <v>5</v>
      </c>
      <c r="E5" t="s">
        <v>14</v>
      </c>
    </row>
    <row r="6" spans="1:5" x14ac:dyDescent="0.25">
      <c r="A6">
        <v>5</v>
      </c>
      <c r="B6" t="s">
        <v>34</v>
      </c>
      <c r="C6">
        <v>0.2</v>
      </c>
      <c r="D6" s="2" t="s">
        <v>5</v>
      </c>
      <c r="E6" t="s">
        <v>35</v>
      </c>
    </row>
    <row r="7" spans="1:5" x14ac:dyDescent="0.25">
      <c r="A7">
        <v>6</v>
      </c>
      <c r="B7" t="s">
        <v>29</v>
      </c>
      <c r="C7">
        <v>10</v>
      </c>
      <c r="D7" s="2" t="s">
        <v>5</v>
      </c>
      <c r="E7" t="s">
        <v>16</v>
      </c>
    </row>
    <row r="8" spans="1:5" x14ac:dyDescent="0.25">
      <c r="A8">
        <v>7</v>
      </c>
      <c r="B8" t="s">
        <v>28</v>
      </c>
      <c r="C8">
        <v>0.1</v>
      </c>
      <c r="D8" s="2" t="s">
        <v>5</v>
      </c>
      <c r="E8" t="s">
        <v>14</v>
      </c>
    </row>
    <row r="9" spans="1:5" x14ac:dyDescent="0.25">
      <c r="A9">
        <v>8</v>
      </c>
      <c r="B9" t="s">
        <v>36</v>
      </c>
      <c r="C9">
        <v>0.2</v>
      </c>
      <c r="D9" s="2" t="s">
        <v>5</v>
      </c>
      <c r="E9" t="s">
        <v>35</v>
      </c>
    </row>
    <row r="10" spans="1:5" x14ac:dyDescent="0.25">
      <c r="A10">
        <v>9</v>
      </c>
      <c r="B10" t="s">
        <v>31</v>
      </c>
      <c r="C10">
        <v>15</v>
      </c>
      <c r="D10" s="2" t="s">
        <v>5</v>
      </c>
      <c r="E10" t="s">
        <v>16</v>
      </c>
    </row>
    <row r="11" spans="1:5" x14ac:dyDescent="0.25">
      <c r="A11">
        <v>10</v>
      </c>
      <c r="B11" t="s">
        <v>30</v>
      </c>
      <c r="C11">
        <v>-0.1</v>
      </c>
      <c r="D11" s="2" t="s">
        <v>5</v>
      </c>
      <c r="E11" t="s">
        <v>14</v>
      </c>
    </row>
    <row r="12" spans="1:5" x14ac:dyDescent="0.25">
      <c r="A12">
        <v>11</v>
      </c>
      <c r="B12" t="s">
        <v>37</v>
      </c>
      <c r="C12">
        <v>0.5</v>
      </c>
      <c r="D12" s="2" t="s">
        <v>5</v>
      </c>
      <c r="E12" t="s">
        <v>35</v>
      </c>
    </row>
    <row r="13" spans="1:5" x14ac:dyDescent="0.25">
      <c r="A13">
        <v>12</v>
      </c>
      <c r="B13" t="s">
        <v>33</v>
      </c>
      <c r="C13">
        <v>50</v>
      </c>
      <c r="D13" s="2" t="s">
        <v>5</v>
      </c>
      <c r="E13" t="s">
        <v>16</v>
      </c>
    </row>
    <row r="14" spans="1:5" x14ac:dyDescent="0.25">
      <c r="A14">
        <v>13</v>
      </c>
      <c r="B14" t="s">
        <v>32</v>
      </c>
      <c r="C14">
        <v>3</v>
      </c>
      <c r="D14" s="2" t="s">
        <v>5</v>
      </c>
      <c r="E14" t="s">
        <v>14</v>
      </c>
    </row>
    <row r="15" spans="1:5" x14ac:dyDescent="0.25">
      <c r="A15">
        <v>14</v>
      </c>
      <c r="B15" t="s">
        <v>126</v>
      </c>
      <c r="C15">
        <v>0.2</v>
      </c>
      <c r="D15" s="2" t="s">
        <v>5</v>
      </c>
      <c r="E15" t="s">
        <v>35</v>
      </c>
    </row>
    <row r="16" spans="1:5" x14ac:dyDescent="0.25">
      <c r="A16">
        <v>15</v>
      </c>
      <c r="B16" t="s">
        <v>127</v>
      </c>
      <c r="C16">
        <v>60</v>
      </c>
      <c r="D16" s="2" t="s">
        <v>5</v>
      </c>
      <c r="E16" t="s">
        <v>16</v>
      </c>
    </row>
    <row r="17" spans="1:5" x14ac:dyDescent="0.25">
      <c r="A17">
        <v>16</v>
      </c>
      <c r="B17" t="s">
        <v>128</v>
      </c>
      <c r="C17">
        <v>3</v>
      </c>
      <c r="D17" s="2" t="s">
        <v>5</v>
      </c>
      <c r="E17" t="s">
        <v>14</v>
      </c>
    </row>
    <row r="21" spans="1:5" x14ac:dyDescent="0.25">
      <c r="D2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A9CC-3CF7-4634-B4BF-7E1067BAB1D5}">
  <dimension ref="A1:E42"/>
  <sheetViews>
    <sheetView zoomScaleNormal="100" workbookViewId="0">
      <selection activeCell="G12" sqref="G12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68</v>
      </c>
      <c r="C2">
        <v>0.34</v>
      </c>
      <c r="D2" s="2" t="s">
        <v>6</v>
      </c>
      <c r="E2" t="s">
        <v>69</v>
      </c>
    </row>
    <row r="3" spans="1:5" x14ac:dyDescent="0.25">
      <c r="A3">
        <v>2</v>
      </c>
      <c r="B3" t="s">
        <v>71</v>
      </c>
      <c r="C3">
        <v>1015</v>
      </c>
      <c r="D3" s="2" t="s">
        <v>72</v>
      </c>
      <c r="E3" t="s">
        <v>73</v>
      </c>
    </row>
    <row r="4" spans="1:5" x14ac:dyDescent="0.25">
      <c r="A4">
        <v>3</v>
      </c>
      <c r="B4" t="s">
        <v>74</v>
      </c>
      <c r="C4">
        <v>0.05</v>
      </c>
      <c r="D4" s="2" t="s">
        <v>75</v>
      </c>
      <c r="E4" t="s">
        <v>84</v>
      </c>
    </row>
    <row r="5" spans="1:5" x14ac:dyDescent="0.25">
      <c r="A5">
        <v>4</v>
      </c>
      <c r="B5" t="s">
        <v>76</v>
      </c>
      <c r="C5">
        <v>2.5000000000000001E-2</v>
      </c>
      <c r="D5" s="2" t="s">
        <v>75</v>
      </c>
      <c r="E5" t="s">
        <v>83</v>
      </c>
    </row>
    <row r="6" spans="1:5" x14ac:dyDescent="0.25">
      <c r="A6">
        <v>5</v>
      </c>
      <c r="B6" t="s">
        <v>144</v>
      </c>
      <c r="C6">
        <v>500</v>
      </c>
      <c r="D6" s="2" t="s">
        <v>86</v>
      </c>
      <c r="E6" t="s">
        <v>143</v>
      </c>
    </row>
    <row r="7" spans="1:5" x14ac:dyDescent="0.25">
      <c r="A7">
        <v>6</v>
      </c>
      <c r="B7" t="s">
        <v>77</v>
      </c>
      <c r="C7">
        <v>5000</v>
      </c>
      <c r="D7" s="2" t="s">
        <v>78</v>
      </c>
      <c r="E7" t="s">
        <v>82</v>
      </c>
    </row>
    <row r="8" spans="1:5" x14ac:dyDescent="0.25">
      <c r="A8">
        <v>7</v>
      </c>
      <c r="B8" t="s">
        <v>138</v>
      </c>
      <c r="C8">
        <v>8</v>
      </c>
      <c r="D8" s="2" t="s">
        <v>116</v>
      </c>
      <c r="E8" t="s">
        <v>137</v>
      </c>
    </row>
    <row r="9" spans="1:5" x14ac:dyDescent="0.25">
      <c r="A9">
        <v>8</v>
      </c>
      <c r="B9" t="s">
        <v>79</v>
      </c>
      <c r="C9">
        <v>20</v>
      </c>
      <c r="D9" s="2" t="s">
        <v>80</v>
      </c>
      <c r="E9" t="s">
        <v>81</v>
      </c>
    </row>
    <row r="10" spans="1:5" x14ac:dyDescent="0.25">
      <c r="A10">
        <v>9</v>
      </c>
      <c r="B10" t="s">
        <v>65</v>
      </c>
      <c r="C10">
        <v>180</v>
      </c>
      <c r="D10" s="2" t="s">
        <v>66</v>
      </c>
      <c r="E10" t="s">
        <v>67</v>
      </c>
    </row>
    <row r="11" spans="1:5" x14ac:dyDescent="0.25">
      <c r="A11">
        <v>10</v>
      </c>
      <c r="B11" t="s">
        <v>85</v>
      </c>
      <c r="C11">
        <v>100</v>
      </c>
      <c r="D11" s="2" t="s">
        <v>86</v>
      </c>
      <c r="E11" t="s">
        <v>87</v>
      </c>
    </row>
    <row r="12" spans="1:5" x14ac:dyDescent="0.25">
      <c r="A12">
        <v>11</v>
      </c>
      <c r="B12" t="s">
        <v>89</v>
      </c>
      <c r="C12">
        <v>100</v>
      </c>
      <c r="D12" s="2" t="s">
        <v>80</v>
      </c>
      <c r="E12" t="s">
        <v>88</v>
      </c>
    </row>
    <row r="13" spans="1:5" x14ac:dyDescent="0.25">
      <c r="A13">
        <v>12</v>
      </c>
      <c r="B13" t="s">
        <v>119</v>
      </c>
      <c r="C13">
        <v>4</v>
      </c>
      <c r="D13" s="2">
        <v>1</v>
      </c>
      <c r="E13" t="s">
        <v>70</v>
      </c>
    </row>
    <row r="14" spans="1:5" x14ac:dyDescent="0.25">
      <c r="A14">
        <v>13</v>
      </c>
      <c r="B14" t="s">
        <v>120</v>
      </c>
      <c r="C14">
        <f>-3/2</f>
        <v>-1.5</v>
      </c>
      <c r="D14" s="2">
        <v>1</v>
      </c>
      <c r="E14" t="s">
        <v>70</v>
      </c>
    </row>
    <row r="15" spans="1:5" x14ac:dyDescent="0.25">
      <c r="A15">
        <v>14</v>
      </c>
      <c r="B15" t="s">
        <v>121</v>
      </c>
      <c r="C15">
        <f>23/3</f>
        <v>7.666666666666667</v>
      </c>
      <c r="D15" s="2">
        <v>1</v>
      </c>
      <c r="E15" t="s">
        <v>70</v>
      </c>
    </row>
    <row r="16" spans="1:5" x14ac:dyDescent="0.25">
      <c r="A16">
        <v>15</v>
      </c>
      <c r="B16" t="s">
        <v>122</v>
      </c>
      <c r="C16">
        <f>-233/8</f>
        <v>-29.125</v>
      </c>
      <c r="D16" s="2">
        <v>1</v>
      </c>
      <c r="E16" t="s">
        <v>70</v>
      </c>
    </row>
    <row r="17" spans="1:5" x14ac:dyDescent="0.25">
      <c r="A17">
        <v>16</v>
      </c>
      <c r="B17" t="s">
        <v>123</v>
      </c>
      <c r="C17">
        <f>205/4</f>
        <v>51.25</v>
      </c>
      <c r="D17" s="2">
        <v>1</v>
      </c>
      <c r="E17" t="s">
        <v>70</v>
      </c>
    </row>
    <row r="18" spans="1:5" x14ac:dyDescent="0.25">
      <c r="A18">
        <v>17</v>
      </c>
      <c r="B18" t="s">
        <v>124</v>
      </c>
      <c r="C18">
        <f>-775/24</f>
        <v>-32.291666666666664</v>
      </c>
      <c r="D18" s="2">
        <v>1</v>
      </c>
      <c r="E18" t="s">
        <v>70</v>
      </c>
    </row>
    <row r="19" spans="1:5" x14ac:dyDescent="0.25">
      <c r="D19" s="2"/>
    </row>
    <row r="25" spans="1:5" x14ac:dyDescent="0.25">
      <c r="D25" s="2"/>
    </row>
    <row r="26" spans="1:5" x14ac:dyDescent="0.25">
      <c r="D26" s="2"/>
    </row>
    <row r="35" spans="3:4" x14ac:dyDescent="0.25">
      <c r="C35" s="3"/>
      <c r="D35" s="2"/>
    </row>
    <row r="36" spans="3:4" x14ac:dyDescent="0.25">
      <c r="D36" s="2"/>
    </row>
    <row r="37" spans="3:4" x14ac:dyDescent="0.25">
      <c r="D37" s="2"/>
    </row>
    <row r="38" spans="3:4" x14ac:dyDescent="0.25">
      <c r="D38" s="2"/>
    </row>
    <row r="39" spans="3:4" x14ac:dyDescent="0.25">
      <c r="D39" s="2"/>
    </row>
    <row r="40" spans="3:4" x14ac:dyDescent="0.25">
      <c r="D40" s="2"/>
    </row>
    <row r="41" spans="3:4" x14ac:dyDescent="0.25">
      <c r="D41" s="2"/>
    </row>
    <row r="42" spans="3:4" x14ac:dyDescent="0.25">
      <c r="D4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560B-7C57-484E-B6AD-EE3B0FCECF72}">
  <dimension ref="A1:E21"/>
  <sheetViews>
    <sheetView tabSelected="1" topLeftCell="A6" zoomScaleNormal="100" workbookViewId="0">
      <selection activeCell="C19" sqref="C19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21</v>
      </c>
      <c r="C2">
        <v>0.4</v>
      </c>
      <c r="D2" s="2" t="s">
        <v>5</v>
      </c>
      <c r="E2" t="s">
        <v>10</v>
      </c>
    </row>
    <row r="3" spans="1:5" x14ac:dyDescent="0.25">
      <c r="A3">
        <v>2</v>
      </c>
      <c r="B3" t="s">
        <v>20</v>
      </c>
      <c r="C3">
        <v>0.1</v>
      </c>
      <c r="D3" s="2" t="s">
        <v>5</v>
      </c>
      <c r="E3" t="s">
        <v>11</v>
      </c>
    </row>
    <row r="4" spans="1:5" x14ac:dyDescent="0.25">
      <c r="A4">
        <v>3</v>
      </c>
      <c r="B4" t="s">
        <v>22</v>
      </c>
      <c r="C4">
        <v>0.1</v>
      </c>
      <c r="D4" s="2" t="s">
        <v>5</v>
      </c>
      <c r="E4" t="s">
        <v>12</v>
      </c>
    </row>
    <row r="5" spans="1:5" x14ac:dyDescent="0.25">
      <c r="A5">
        <v>4</v>
      </c>
      <c r="B5" t="s">
        <v>43</v>
      </c>
      <c r="C5">
        <f>4.6/2*0.0254</f>
        <v>5.8419999999999993E-2</v>
      </c>
      <c r="D5" s="2" t="s">
        <v>5</v>
      </c>
      <c r="E5" t="s">
        <v>44</v>
      </c>
    </row>
    <row r="6" spans="1:5" x14ac:dyDescent="0.25">
      <c r="A6">
        <v>5</v>
      </c>
      <c r="B6" t="s">
        <v>19</v>
      </c>
      <c r="C6">
        <v>4</v>
      </c>
      <c r="D6" s="2" t="s">
        <v>6</v>
      </c>
      <c r="E6" t="s">
        <v>55</v>
      </c>
    </row>
    <row r="7" spans="1:5" x14ac:dyDescent="0.25">
      <c r="A7">
        <v>6</v>
      </c>
      <c r="B7" t="s">
        <v>57</v>
      </c>
      <c r="C7">
        <v>0.15</v>
      </c>
      <c r="D7" s="2" t="s">
        <v>5</v>
      </c>
      <c r="E7" t="s">
        <v>58</v>
      </c>
    </row>
    <row r="8" spans="1:5" x14ac:dyDescent="0.25">
      <c r="A8">
        <v>7</v>
      </c>
      <c r="B8" t="s">
        <v>54</v>
      </c>
      <c r="C8">
        <v>0.3</v>
      </c>
      <c r="D8" s="2" t="s">
        <v>6</v>
      </c>
      <c r="E8" t="s">
        <v>145</v>
      </c>
    </row>
    <row r="9" spans="1:5" x14ac:dyDescent="0.25">
      <c r="A9">
        <v>8</v>
      </c>
      <c r="B9" t="s">
        <v>56</v>
      </c>
      <c r="C9">
        <v>0.3</v>
      </c>
      <c r="D9" s="2" t="s">
        <v>5</v>
      </c>
      <c r="E9" t="s">
        <v>63</v>
      </c>
    </row>
    <row r="10" spans="1:5" x14ac:dyDescent="0.25">
      <c r="A10">
        <v>9</v>
      </c>
      <c r="B10" t="s">
        <v>23</v>
      </c>
      <c r="C10">
        <v>0.4</v>
      </c>
      <c r="D10">
        <v>1</v>
      </c>
      <c r="E10" t="s">
        <v>25</v>
      </c>
    </row>
    <row r="11" spans="1:5" x14ac:dyDescent="0.25">
      <c r="A11">
        <v>10</v>
      </c>
      <c r="B11" t="s">
        <v>117</v>
      </c>
      <c r="C11">
        <v>0.01</v>
      </c>
      <c r="D11">
        <v>1</v>
      </c>
      <c r="E11" t="s">
        <v>118</v>
      </c>
    </row>
    <row r="12" spans="1:5" x14ac:dyDescent="0.25">
      <c r="A12">
        <v>11</v>
      </c>
      <c r="B12" t="s">
        <v>24</v>
      </c>
      <c r="C12">
        <v>0.6</v>
      </c>
      <c r="D12">
        <v>1</v>
      </c>
      <c r="E12" t="s">
        <v>26</v>
      </c>
    </row>
    <row r="13" spans="1:5" x14ac:dyDescent="0.25">
      <c r="A13">
        <v>14</v>
      </c>
      <c r="B13" t="s">
        <v>59</v>
      </c>
      <c r="C13" s="3">
        <v>10000</v>
      </c>
      <c r="D13" s="2" t="s">
        <v>27</v>
      </c>
      <c r="E13" t="s">
        <v>60</v>
      </c>
    </row>
    <row r="14" spans="1:5" x14ac:dyDescent="0.25">
      <c r="A14">
        <v>15</v>
      </c>
      <c r="B14" t="s">
        <v>38</v>
      </c>
      <c r="C14">
        <v>500</v>
      </c>
      <c r="D14" s="2" t="s">
        <v>27</v>
      </c>
      <c r="E14" t="s">
        <v>40</v>
      </c>
    </row>
    <row r="15" spans="1:5" x14ac:dyDescent="0.25">
      <c r="A15">
        <v>16</v>
      </c>
      <c r="B15" t="s">
        <v>39</v>
      </c>
      <c r="C15">
        <v>0</v>
      </c>
      <c r="D15" s="2" t="s">
        <v>27</v>
      </c>
      <c r="E15" t="s">
        <v>64</v>
      </c>
    </row>
    <row r="16" spans="1:5" x14ac:dyDescent="0.25">
      <c r="A16">
        <v>17</v>
      </c>
      <c r="B16" t="s">
        <v>49</v>
      </c>
      <c r="C16">
        <v>100</v>
      </c>
      <c r="D16" s="2" t="s">
        <v>50</v>
      </c>
      <c r="E16" t="s">
        <v>51</v>
      </c>
    </row>
    <row r="17" spans="1:5" x14ac:dyDescent="0.25">
      <c r="A17">
        <v>18</v>
      </c>
      <c r="B17" t="s">
        <v>48</v>
      </c>
      <c r="C17">
        <v>100</v>
      </c>
      <c r="D17" s="2" t="s">
        <v>50</v>
      </c>
      <c r="E17" t="s">
        <v>52</v>
      </c>
    </row>
    <row r="18" spans="1:5" x14ac:dyDescent="0.25">
      <c r="A18">
        <v>19</v>
      </c>
      <c r="B18" t="s">
        <v>41</v>
      </c>
      <c r="C18">
        <v>1E-3</v>
      </c>
      <c r="D18" s="2" t="s">
        <v>5</v>
      </c>
      <c r="E18" t="s">
        <v>42</v>
      </c>
    </row>
    <row r="19" spans="1:5" x14ac:dyDescent="0.25">
      <c r="A19">
        <v>20</v>
      </c>
      <c r="B19" t="s">
        <v>45</v>
      </c>
      <c r="C19">
        <v>5</v>
      </c>
      <c r="D19" s="2" t="s">
        <v>46</v>
      </c>
      <c r="E19" t="s">
        <v>47</v>
      </c>
    </row>
    <row r="20" spans="1:5" x14ac:dyDescent="0.25">
      <c r="A20">
        <v>21</v>
      </c>
      <c r="B20" t="s">
        <v>139</v>
      </c>
      <c r="C20">
        <v>5</v>
      </c>
      <c r="D20" s="2" t="s">
        <v>46</v>
      </c>
      <c r="E20" t="s">
        <v>140</v>
      </c>
    </row>
    <row r="21" spans="1:5" x14ac:dyDescent="0.25">
      <c r="D2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EEE1-D007-4EEA-AB0E-D287353FACCA}">
  <dimension ref="A1:E19"/>
  <sheetViews>
    <sheetView zoomScaleNormal="100" workbookViewId="0">
      <selection activeCell="D6" sqref="D6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90</v>
      </c>
      <c r="C2">
        <v>1</v>
      </c>
      <c r="D2" s="2" t="s">
        <v>92</v>
      </c>
      <c r="E2" t="s">
        <v>97</v>
      </c>
    </row>
    <row r="3" spans="1:5" x14ac:dyDescent="0.25">
      <c r="A3">
        <v>2</v>
      </c>
      <c r="B3" t="s">
        <v>91</v>
      </c>
      <c r="C3">
        <v>100</v>
      </c>
      <c r="D3" s="2" t="s">
        <v>93</v>
      </c>
      <c r="E3" t="s">
        <v>96</v>
      </c>
    </row>
    <row r="4" spans="1:5" x14ac:dyDescent="0.25">
      <c r="A4">
        <v>3</v>
      </c>
      <c r="B4" t="s">
        <v>94</v>
      </c>
      <c r="C4">
        <v>0</v>
      </c>
      <c r="D4" s="2">
        <v>1</v>
      </c>
      <c r="E4" t="s">
        <v>95</v>
      </c>
    </row>
    <row r="5" spans="1:5" x14ac:dyDescent="0.25">
      <c r="A5">
        <v>4</v>
      </c>
      <c r="B5" t="s">
        <v>98</v>
      </c>
      <c r="C5">
        <v>60</v>
      </c>
      <c r="D5" s="2" t="s">
        <v>80</v>
      </c>
      <c r="E5" t="s">
        <v>99</v>
      </c>
    </row>
    <row r="6" spans="1:5" x14ac:dyDescent="0.25">
      <c r="A6">
        <v>5</v>
      </c>
      <c r="B6" t="s">
        <v>125</v>
      </c>
      <c r="C6">
        <v>10</v>
      </c>
      <c r="D6" s="2" t="s">
        <v>46</v>
      </c>
      <c r="E6" t="s">
        <v>141</v>
      </c>
    </row>
    <row r="7" spans="1:5" x14ac:dyDescent="0.25">
      <c r="D7" s="2"/>
      <c r="E7" s="4"/>
    </row>
    <row r="8" spans="1:5" x14ac:dyDescent="0.25">
      <c r="D8" s="2"/>
    </row>
    <row r="9" spans="1:5" x14ac:dyDescent="0.25">
      <c r="D9" s="2"/>
    </row>
    <row r="12" spans="1:5" x14ac:dyDescent="0.25">
      <c r="C12" s="3"/>
      <c r="D12" s="2"/>
    </row>
    <row r="13" spans="1:5" x14ac:dyDescent="0.25">
      <c r="D13" s="2"/>
    </row>
    <row r="14" spans="1:5" x14ac:dyDescent="0.25">
      <c r="D14" s="2"/>
    </row>
    <row r="15" spans="1:5" x14ac:dyDescent="0.25">
      <c r="D15" s="2"/>
    </row>
    <row r="16" spans="1:5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7F15-D880-46E0-96F4-EB11A8D25A75}">
  <dimension ref="A1:E27"/>
  <sheetViews>
    <sheetView zoomScaleNormal="100" workbookViewId="0">
      <selection activeCell="C11" sqref="C11"/>
    </sheetView>
  </sheetViews>
  <sheetFormatPr defaultColWidth="8.7109375" defaultRowHeight="15" x14ac:dyDescent="0.25"/>
  <cols>
    <col min="1" max="1" width="4" customWidth="1"/>
    <col min="5" max="5" width="47.85546875" bestFit="1" customWidth="1"/>
  </cols>
  <sheetData>
    <row r="1" spans="1:5" ht="27.6" customHeight="1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113</v>
      </c>
      <c r="C2">
        <v>0.04</v>
      </c>
      <c r="D2" s="2" t="s">
        <v>106</v>
      </c>
      <c r="E2" t="s">
        <v>142</v>
      </c>
    </row>
    <row r="3" spans="1:5" x14ac:dyDescent="0.25">
      <c r="A3">
        <v>2</v>
      </c>
      <c r="B3" t="s">
        <v>129</v>
      </c>
      <c r="C3">
        <v>8.6</v>
      </c>
      <c r="D3" s="2" t="s">
        <v>86</v>
      </c>
      <c r="E3" t="s">
        <v>130</v>
      </c>
    </row>
    <row r="4" spans="1:5" x14ac:dyDescent="0.25">
      <c r="A4">
        <v>3</v>
      </c>
      <c r="B4" t="s">
        <v>107</v>
      </c>
      <c r="C4">
        <v>1550</v>
      </c>
      <c r="D4" s="2" t="s">
        <v>53</v>
      </c>
      <c r="E4" t="s">
        <v>108</v>
      </c>
    </row>
    <row r="5" spans="1:5" x14ac:dyDescent="0.25">
      <c r="A5">
        <v>4</v>
      </c>
      <c r="B5" t="s">
        <v>101</v>
      </c>
      <c r="C5">
        <v>0.05</v>
      </c>
      <c r="D5" s="2" t="s">
        <v>102</v>
      </c>
      <c r="E5" t="s">
        <v>100</v>
      </c>
    </row>
    <row r="6" spans="1:5" x14ac:dyDescent="0.25">
      <c r="A6">
        <v>5</v>
      </c>
      <c r="B6" t="s">
        <v>114</v>
      </c>
      <c r="C6">
        <v>12</v>
      </c>
      <c r="D6" s="2" t="s">
        <v>116</v>
      </c>
      <c r="E6" s="5" t="s">
        <v>115</v>
      </c>
    </row>
    <row r="7" spans="1:5" x14ac:dyDescent="0.25">
      <c r="A7">
        <v>6</v>
      </c>
      <c r="B7" t="s">
        <v>59</v>
      </c>
      <c r="C7">
        <f>C6/C4</f>
        <v>7.7419354838709677E-3</v>
      </c>
      <c r="D7" s="2" t="s">
        <v>131</v>
      </c>
      <c r="E7" s="5" t="s">
        <v>112</v>
      </c>
    </row>
    <row r="8" spans="1:5" x14ac:dyDescent="0.25">
      <c r="A8">
        <v>7</v>
      </c>
      <c r="B8" t="s">
        <v>103</v>
      </c>
      <c r="C8" s="3">
        <f>C7</f>
        <v>7.7419354838709677E-3</v>
      </c>
      <c r="D8" s="2" t="s">
        <v>132</v>
      </c>
      <c r="E8" s="5" t="s">
        <v>133</v>
      </c>
    </row>
    <row r="9" spans="1:5" x14ac:dyDescent="0.25">
      <c r="A9">
        <v>8</v>
      </c>
      <c r="B9" s="5" t="s">
        <v>43</v>
      </c>
      <c r="C9" s="3">
        <f>C6/C3</f>
        <v>1.3953488372093024</v>
      </c>
      <c r="D9" s="2" t="s">
        <v>75</v>
      </c>
      <c r="E9" t="s">
        <v>111</v>
      </c>
    </row>
    <row r="10" spans="1:5" x14ac:dyDescent="0.25">
      <c r="A10">
        <v>9</v>
      </c>
      <c r="B10" s="5" t="s">
        <v>134</v>
      </c>
      <c r="C10" s="3">
        <f>0.01^2*0.1</f>
        <v>1.0000000000000001E-5</v>
      </c>
      <c r="D10" s="2" t="s">
        <v>136</v>
      </c>
      <c r="E10" s="5" t="s">
        <v>135</v>
      </c>
    </row>
    <row r="11" spans="1:5" x14ac:dyDescent="0.25">
      <c r="A11">
        <v>10</v>
      </c>
      <c r="B11" t="s">
        <v>104</v>
      </c>
      <c r="C11">
        <v>35</v>
      </c>
      <c r="D11" s="2">
        <v>1</v>
      </c>
      <c r="E11" t="s">
        <v>105</v>
      </c>
    </row>
    <row r="15" spans="1:5" x14ac:dyDescent="0.25">
      <c r="D15" s="2"/>
    </row>
    <row r="20" spans="3:4" x14ac:dyDescent="0.25">
      <c r="C20" s="3"/>
      <c r="D20" s="2"/>
    </row>
    <row r="21" spans="3:4" x14ac:dyDescent="0.25">
      <c r="D21" s="2"/>
    </row>
    <row r="22" spans="3:4" x14ac:dyDescent="0.25">
      <c r="D22" s="2"/>
    </row>
    <row r="23" spans="3:4" x14ac:dyDescent="0.25">
      <c r="D23" s="2"/>
    </row>
    <row r="24" spans="3:4" x14ac:dyDescent="0.25">
      <c r="D24" s="2"/>
    </row>
    <row r="25" spans="3:4" x14ac:dyDescent="0.25">
      <c r="D25" s="2"/>
    </row>
    <row r="26" spans="3:4" x14ac:dyDescent="0.25">
      <c r="D26" s="2"/>
    </row>
    <row r="27" spans="3:4" x14ac:dyDescent="0.25">
      <c r="D27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55E5-3FA5-4E1D-AB4B-AC01CB0469CE}">
  <dimension ref="A1:E14"/>
  <sheetViews>
    <sheetView workbookViewId="0">
      <selection activeCell="D2" sqref="D2"/>
    </sheetView>
  </sheetViews>
  <sheetFormatPr defaultRowHeight="15" x14ac:dyDescent="0.25"/>
  <cols>
    <col min="1" max="1" width="4" customWidth="1"/>
    <col min="5" max="5" width="47.85546875" bestFit="1" customWidth="1"/>
  </cols>
  <sheetData>
    <row r="1" spans="1:5" x14ac:dyDescent="0.25">
      <c r="A1" s="1" t="s">
        <v>3</v>
      </c>
      <c r="B1" s="1" t="s">
        <v>0</v>
      </c>
      <c r="C1" s="1" t="s">
        <v>4</v>
      </c>
      <c r="D1" s="1" t="s">
        <v>1</v>
      </c>
      <c r="E1" s="1" t="s">
        <v>2</v>
      </c>
    </row>
    <row r="2" spans="1:5" x14ac:dyDescent="0.25">
      <c r="A2">
        <v>1</v>
      </c>
      <c r="B2" t="s">
        <v>109</v>
      </c>
      <c r="C2">
        <v>60</v>
      </c>
      <c r="D2" s="2" t="s">
        <v>66</v>
      </c>
      <c r="E2" t="s">
        <v>110</v>
      </c>
    </row>
    <row r="3" spans="1:5" x14ac:dyDescent="0.25">
      <c r="D3" s="2"/>
    </row>
    <row r="4" spans="1:5" x14ac:dyDescent="0.25">
      <c r="D4" s="2"/>
    </row>
    <row r="5" spans="1:5" x14ac:dyDescent="0.25">
      <c r="D5" s="2"/>
    </row>
    <row r="6" spans="1:5" x14ac:dyDescent="0.25">
      <c r="D6" s="2"/>
    </row>
    <row r="7" spans="1:5" x14ac:dyDescent="0.25">
      <c r="D7" s="2"/>
    </row>
    <row r="8" spans="1:5" x14ac:dyDescent="0.25">
      <c r="D8" s="2"/>
    </row>
    <row r="9" spans="1:5" x14ac:dyDescent="0.25">
      <c r="D9" s="2"/>
    </row>
    <row r="10" spans="1:5" x14ac:dyDescent="0.25">
      <c r="D10" s="2"/>
    </row>
    <row r="11" spans="1:5" x14ac:dyDescent="0.25">
      <c r="D11" s="2"/>
    </row>
    <row r="14" spans="1:5" x14ac:dyDescent="0.25">
      <c r="D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constants</vt:lpstr>
      <vt:lpstr>road</vt:lpstr>
      <vt:lpstr>battery</vt:lpstr>
      <vt:lpstr>car-body</vt:lpstr>
      <vt:lpstr>driver-controls</vt:lpstr>
      <vt:lpstr>e-motor and drive-train</vt:lpstr>
      <vt:lpstr>numerics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abs384</dc:creator>
  <cp:lastModifiedBy>Baumgart Andreas</cp:lastModifiedBy>
  <dcterms:created xsi:type="dcterms:W3CDTF">2015-06-05T18:19:34Z</dcterms:created>
  <dcterms:modified xsi:type="dcterms:W3CDTF">2021-03-23T08:08:05Z</dcterms:modified>
</cp:coreProperties>
</file>